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166925"/>
  <xr:revisionPtr revIDLastSave="0" documentId="13_ncr:1_{6071FF12-E566-4AEE-8A28-C81CE0131531}" xr6:coauthVersionLast="47" xr6:coauthVersionMax="47" xr10:uidLastSave="{00000000-0000-0000-0000-000000000000}"/>
  <bookViews>
    <workbookView xWindow="-108" yWindow="-108" windowWidth="23256" windowHeight="12456" xr2:uid="{6DB68E4D-D6CC-4E75-A489-264216406ED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E5" i="1" s="1"/>
  <c r="D6" i="1"/>
  <c r="E6" i="1" s="1"/>
  <c r="D11" i="1"/>
  <c r="E11" i="1" s="1"/>
  <c r="D8" i="1"/>
  <c r="E8" i="1" s="1"/>
  <c r="D9" i="1"/>
  <c r="E9" i="1" s="1"/>
  <c r="D10" i="1"/>
  <c r="E10" i="1" s="1"/>
  <c r="D17" i="1"/>
  <c r="E17" i="1" s="1"/>
  <c r="D12" i="1"/>
  <c r="E12" i="1" s="1"/>
  <c r="D13" i="1"/>
  <c r="E13" i="1" s="1"/>
  <c r="D14" i="1"/>
  <c r="E14" i="1" s="1"/>
  <c r="D15" i="1"/>
  <c r="E15" i="1" s="1"/>
  <c r="D16" i="1"/>
  <c r="E16" i="1" s="1"/>
  <c r="D7" i="1"/>
  <c r="E7" i="1" s="1"/>
  <c r="D18" i="1"/>
  <c r="E18" i="1" s="1"/>
  <c r="D19" i="1"/>
  <c r="E19" i="1" s="1"/>
  <c r="D20" i="1"/>
  <c r="E20" i="1" s="1"/>
  <c r="E1" i="1" l="1"/>
</calcChain>
</file>

<file path=xl/sharedStrings.xml><?xml version="1.0" encoding="utf-8"?>
<sst xmlns="http://schemas.openxmlformats.org/spreadsheetml/2006/main" count="29" uniqueCount="12">
  <si>
    <t>サイト</t>
  </si>
  <si>
    <t>レート</t>
  </si>
  <si>
    <t>モッピー</t>
  </si>
  <si>
    <t>ちょびリッチ</t>
  </si>
  <si>
    <t>マクロミル</t>
  </si>
  <si>
    <t>トリマ</t>
  </si>
  <si>
    <t>ポイントサイト管理表</t>
    <rPh sb="7" eb="10">
      <t>カンリヒョウ</t>
    </rPh>
    <phoneticPr fontId="1"/>
  </si>
  <si>
    <t>合計</t>
    <rPh sb="0" eb="2">
      <t>ゴウケイ</t>
    </rPh>
    <phoneticPr fontId="1"/>
  </si>
  <si>
    <t>日付</t>
    <rPh sb="0" eb="2">
      <t>ヒヅケ</t>
    </rPh>
    <phoneticPr fontId="1"/>
  </si>
  <si>
    <t>金額</t>
    <rPh sb="0" eb="2">
      <t>キンガク</t>
    </rPh>
    <phoneticPr fontId="1"/>
  </si>
  <si>
    <t>ポイントサイト</t>
  </si>
  <si>
    <t>ポイント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</si>
</sst>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¥&quot;* #,##0_ ;_ &quot;¥&quot;* \-#,##0_ ;_ &quot;¥&quot;* &quot;-&quot;_ ;_ @_ "/>
    <numFmt numFmtId="176" formatCode="0.000"/>
  </numFmts>
  <fonts count="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14" fontId="0" fillId="0" borderId="3" xfId="0" applyNumberFormat="1" applyBorder="1">
      <alignment vertical="center"/>
    </xf>
    <xf numFmtId="176" fontId="0" fillId="0" borderId="7" xfId="0" applyNumberFormat="1" applyBorder="1">
      <alignment vertical="center"/>
    </xf>
    <xf numFmtId="42" fontId="0" fillId="0" borderId="4" xfId="0" applyNumberFormat="1" applyBorder="1">
      <alignment vertical="center"/>
    </xf>
    <xf numFmtId="14" fontId="0" fillId="0" borderId="5" xfId="0" applyNumberFormat="1" applyBorder="1">
      <alignment vertical="center"/>
    </xf>
    <xf numFmtId="0" fontId="0" fillId="0" borderId="9" xfId="0" applyBorder="1">
      <alignment vertical="center"/>
    </xf>
    <xf numFmtId="176" fontId="0" fillId="0" borderId="9" xfId="0" applyNumberFormat="1" applyBorder="1">
      <alignment vertical="center"/>
    </xf>
    <xf numFmtId="42" fontId="0" fillId="0" borderId="6" xfId="0" applyNumberFormat="1" applyBorder="1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42" fontId="0" fillId="0" borderId="0" xfId="0" applyNumberFormat="1">
      <alignment vertical="center"/>
    </xf>
  </cellXfs>
  <cellStyles count="1">
    <cellStyle name="標準" xfId="0" builtinId="0"/>
  </cellStyles>
  <dxfs count="15">
    <dxf>
      <numFmt numFmtId="32" formatCode="_ &quot;¥&quot;* #,##0_ ;_ &quot;¥&quot;* \-#,##0_ ;_ &quot;¥&quot;* &quot;-&quot;_ ;_ @_ 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76" formatCode="0.0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yyyy/m/d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6DFBA54-B5D6-48A7-A02E-BC9A8A988CB5}" name="テーブル4" displayName="テーブル4" ref="A4:E20" totalsRowShown="0" headerRowDxfId="9" headerRowBorderDxfId="13" tableBorderDxfId="14" totalsRowBorderDxfId="12">
  <autoFilter ref="A4:E20" xr:uid="{F6DFBA54-B5D6-48A7-A02E-BC9A8A988CB5}"/>
  <sortState xmlns:xlrd2="http://schemas.microsoft.com/office/spreadsheetml/2017/richdata2" ref="A5:E19">
    <sortCondition descending="1" ref="C4:C20"/>
  </sortState>
  <tableColumns count="5">
    <tableColumn id="1" xr3:uid="{A11D1632-BC46-4F82-B5F4-14744863CD77}" name="日付" dataDxfId="11"/>
    <tableColumn id="2" xr3:uid="{5A3B1CCD-9031-466E-BC4C-97676F8A2C78}" name="ポイントサイト" dataDxfId="10"/>
    <tableColumn id="3" xr3:uid="{EA2B73A7-22D4-4A82-A6B4-6C38917AC892}" name="ポイント" dataDxfId="2"/>
    <tableColumn id="4" xr3:uid="{2BE054FB-867F-4FE4-816D-2158CF8A43D2}" name="レート" dataDxfId="1">
      <calculatedColumnFormula>VLOOKUP(テーブル4[[#This Row],[ポイントサイト]],テーブル5[],2,FALSE)</calculatedColumnFormula>
    </tableColumn>
    <tableColumn id="5" xr3:uid="{5F4C2D41-427C-4A10-97FD-02BB31643DA3}" name="金額" dataDxfId="0">
      <calculatedColumnFormula>テーブル4[[#This Row],[ポイント]]*テーブル4[[#This Row],[レート]]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89F3C4F-9AFD-422C-A778-CD5D1F56927D}" name="テーブル5" displayName="テーブル5" ref="G4:H8" totalsRowShown="0" headerRowDxfId="3" headerRowBorderDxfId="7" tableBorderDxfId="8" totalsRowBorderDxfId="6">
  <autoFilter ref="G4:H8" xr:uid="{C89F3C4F-9AFD-422C-A778-CD5D1F56927D}"/>
  <tableColumns count="2">
    <tableColumn id="1" xr3:uid="{D7F74FAD-8612-4356-9D3E-87983825E5C6}" name="サイト" dataDxfId="5"/>
    <tableColumn id="2" xr3:uid="{3FF52A25-346D-4D44-93EC-9CDBAA0573C0}" name="レート" dataDxf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C50C5-B397-4F8C-B8C3-4B9DA5BDE3A5}">
  <dimension ref="A1:H20"/>
  <sheetViews>
    <sheetView tabSelected="1" workbookViewId="0">
      <selection activeCell="M13" sqref="M13"/>
    </sheetView>
  </sheetViews>
  <sheetFormatPr defaultRowHeight="18" x14ac:dyDescent="0.45"/>
  <cols>
    <col min="1" max="1" width="12" customWidth="1"/>
    <col min="2" max="2" width="15.19921875" customWidth="1"/>
    <col min="3" max="3" width="10" customWidth="1"/>
    <col min="4" max="4" width="11.59765625" customWidth="1"/>
    <col min="7" max="7" width="11.69921875" customWidth="1"/>
  </cols>
  <sheetData>
    <row r="1" spans="1:8" x14ac:dyDescent="0.45">
      <c r="A1" t="s">
        <v>6</v>
      </c>
      <c r="D1" t="s">
        <v>7</v>
      </c>
      <c r="E1" s="17">
        <f>SUM(テーブル4[金額])</f>
        <v>40475.000000000007</v>
      </c>
    </row>
    <row r="3" spans="1:8" x14ac:dyDescent="0.45">
      <c r="A3" s="15"/>
      <c r="B3" s="15"/>
    </row>
    <row r="4" spans="1:8" x14ac:dyDescent="0.45">
      <c r="A4" s="1" t="s">
        <v>8</v>
      </c>
      <c r="B4" s="7" t="s">
        <v>10</v>
      </c>
      <c r="C4" s="7" t="s">
        <v>11</v>
      </c>
      <c r="D4" s="7" t="s">
        <v>1</v>
      </c>
      <c r="E4" s="2" t="s">
        <v>9</v>
      </c>
      <c r="G4" s="1" t="s">
        <v>0</v>
      </c>
      <c r="H4" s="2" t="s">
        <v>1</v>
      </c>
    </row>
    <row r="5" spans="1:8" x14ac:dyDescent="0.45">
      <c r="A5" s="8">
        <v>45658</v>
      </c>
      <c r="B5" s="6" t="s">
        <v>2</v>
      </c>
      <c r="C5" s="6">
        <v>8500</v>
      </c>
      <c r="D5" s="9">
        <f>VLOOKUP(テーブル4[[#This Row],[ポイントサイト]],テーブル5[],2,FALSE)</f>
        <v>1</v>
      </c>
      <c r="E5" s="10">
        <f>テーブル4[[#This Row],[ポイント]]*テーブル4[[#This Row],[レート]]</f>
        <v>8500</v>
      </c>
      <c r="G5" s="3" t="s">
        <v>2</v>
      </c>
      <c r="H5" s="16">
        <v>1</v>
      </c>
    </row>
    <row r="6" spans="1:8" x14ac:dyDescent="0.45">
      <c r="A6" s="8">
        <v>45658</v>
      </c>
      <c r="B6" s="6" t="s">
        <v>3</v>
      </c>
      <c r="C6" s="6">
        <v>15000</v>
      </c>
      <c r="D6" s="9">
        <f>VLOOKUP(テーブル4[[#This Row],[ポイントサイト]],テーブル5[],2,FALSE)</f>
        <v>0.5</v>
      </c>
      <c r="E6" s="10">
        <f>テーブル4[[#This Row],[ポイント]]*テーブル4[[#This Row],[レート]]</f>
        <v>7500</v>
      </c>
      <c r="G6" s="3" t="s">
        <v>3</v>
      </c>
      <c r="H6" s="16">
        <v>0.5</v>
      </c>
    </row>
    <row r="7" spans="1:8" x14ac:dyDescent="0.45">
      <c r="A7" s="8">
        <v>45748</v>
      </c>
      <c r="B7" s="6" t="s">
        <v>2</v>
      </c>
      <c r="C7" s="6">
        <v>3500</v>
      </c>
      <c r="D7" s="9">
        <f>VLOOKUP(テーブル4[[#This Row],[ポイントサイト]],テーブル5[],2,FALSE)</f>
        <v>1</v>
      </c>
      <c r="E7" s="10">
        <f>テーブル4[[#This Row],[ポイント]]*テーブル4[[#This Row],[レート]]</f>
        <v>3500</v>
      </c>
      <c r="G7" s="3" t="s">
        <v>4</v>
      </c>
      <c r="H7" s="16">
        <v>1</v>
      </c>
    </row>
    <row r="8" spans="1:8" x14ac:dyDescent="0.45">
      <c r="A8" s="8">
        <v>45658</v>
      </c>
      <c r="B8" s="6" t="s">
        <v>5</v>
      </c>
      <c r="C8" s="6">
        <v>120000</v>
      </c>
      <c r="D8" s="9">
        <f>VLOOKUP(テーブル4[[#This Row],[ポイントサイト]],テーブル5[],2,FALSE)</f>
        <v>8.3333333333333332E-3</v>
      </c>
      <c r="E8" s="10">
        <f>テーブル4[[#This Row],[ポイント]]*テーブル4[[#This Row],[レート]]</f>
        <v>1000</v>
      </c>
      <c r="G8" s="4" t="s">
        <v>5</v>
      </c>
      <c r="H8" s="5">
        <v>8.3333333333333332E-3</v>
      </c>
    </row>
    <row r="9" spans="1:8" x14ac:dyDescent="0.45">
      <c r="A9" s="8">
        <v>45689</v>
      </c>
      <c r="B9" s="6" t="s">
        <v>2</v>
      </c>
      <c r="C9" s="6">
        <v>3000</v>
      </c>
      <c r="D9" s="9">
        <f>VLOOKUP(テーブル4[[#This Row],[ポイントサイト]],テーブル5[],2,FALSE)</f>
        <v>1</v>
      </c>
      <c r="E9" s="10">
        <f>テーブル4[[#This Row],[ポイント]]*テーブル4[[#This Row],[レート]]</f>
        <v>3000</v>
      </c>
    </row>
    <row r="10" spans="1:8" x14ac:dyDescent="0.45">
      <c r="A10" s="8">
        <v>45689</v>
      </c>
      <c r="B10" s="6" t="s">
        <v>3</v>
      </c>
      <c r="C10" s="6">
        <v>1500</v>
      </c>
      <c r="D10" s="9">
        <f>VLOOKUP(テーブル4[[#This Row],[ポイントサイト]],テーブル5[],2,FALSE)</f>
        <v>0.5</v>
      </c>
      <c r="E10" s="10">
        <f>テーブル4[[#This Row],[ポイント]]*テーブル4[[#This Row],[レート]]</f>
        <v>750</v>
      </c>
    </row>
    <row r="11" spans="1:8" x14ac:dyDescent="0.45">
      <c r="A11" s="8">
        <v>45658</v>
      </c>
      <c r="B11" s="6" t="s">
        <v>4</v>
      </c>
      <c r="C11" s="6">
        <v>2000</v>
      </c>
      <c r="D11" s="9">
        <f>VLOOKUP(テーブル4[[#This Row],[ポイントサイト]],テーブル5[],2,FALSE)</f>
        <v>1</v>
      </c>
      <c r="E11" s="10">
        <f>テーブル4[[#This Row],[ポイント]]*テーブル4[[#This Row],[レート]]</f>
        <v>2000</v>
      </c>
    </row>
    <row r="12" spans="1:8" x14ac:dyDescent="0.45">
      <c r="A12" s="8">
        <v>45689</v>
      </c>
      <c r="B12" s="6" t="s">
        <v>5</v>
      </c>
      <c r="C12" s="6">
        <v>8000</v>
      </c>
      <c r="D12" s="9">
        <f>VLOOKUP(テーブル4[[#This Row],[ポイントサイト]],テーブル5[],2,FALSE)</f>
        <v>8.3333333333333332E-3</v>
      </c>
      <c r="E12" s="10">
        <f>テーブル4[[#This Row],[ポイント]]*テーブル4[[#This Row],[レート]]</f>
        <v>66.666666666666671</v>
      </c>
    </row>
    <row r="13" spans="1:8" x14ac:dyDescent="0.45">
      <c r="A13" s="8">
        <v>45717</v>
      </c>
      <c r="B13" s="6" t="s">
        <v>2</v>
      </c>
      <c r="C13" s="6">
        <v>1500</v>
      </c>
      <c r="D13" s="9">
        <f>VLOOKUP(テーブル4[[#This Row],[ポイントサイト]],テーブル5[],2,FALSE)</f>
        <v>1</v>
      </c>
      <c r="E13" s="10">
        <f>テーブル4[[#This Row],[ポイント]]*テーブル4[[#This Row],[レート]]</f>
        <v>1500</v>
      </c>
    </row>
    <row r="14" spans="1:8" x14ac:dyDescent="0.45">
      <c r="A14" s="8">
        <v>45717</v>
      </c>
      <c r="B14" s="6" t="s">
        <v>3</v>
      </c>
      <c r="C14" s="6">
        <v>6000</v>
      </c>
      <c r="D14" s="9">
        <f>VLOOKUP(テーブル4[[#This Row],[ポイントサイト]],テーブル5[],2,FALSE)</f>
        <v>0.5</v>
      </c>
      <c r="E14" s="10">
        <f>テーブル4[[#This Row],[ポイント]]*テーブル4[[#This Row],[レート]]</f>
        <v>3000</v>
      </c>
    </row>
    <row r="15" spans="1:8" x14ac:dyDescent="0.45">
      <c r="A15" s="8">
        <v>45717</v>
      </c>
      <c r="B15" s="6" t="s">
        <v>4</v>
      </c>
      <c r="C15" s="6">
        <v>1500</v>
      </c>
      <c r="D15" s="9">
        <f>VLOOKUP(テーブル4[[#This Row],[ポイントサイト]],テーブル5[],2,FALSE)</f>
        <v>1</v>
      </c>
      <c r="E15" s="10">
        <f>テーブル4[[#This Row],[ポイント]]*テーブル4[[#This Row],[レート]]</f>
        <v>1500</v>
      </c>
    </row>
    <row r="16" spans="1:8" x14ac:dyDescent="0.45">
      <c r="A16" s="8">
        <v>45717</v>
      </c>
      <c r="B16" s="6" t="s">
        <v>5</v>
      </c>
      <c r="C16" s="6">
        <v>9000</v>
      </c>
      <c r="D16" s="9">
        <f>VLOOKUP(テーブル4[[#This Row],[ポイントサイト]],テーブル5[],2,FALSE)</f>
        <v>8.3333333333333332E-3</v>
      </c>
      <c r="E16" s="10">
        <f>テーブル4[[#This Row],[ポイント]]*テーブル4[[#This Row],[レート]]</f>
        <v>75</v>
      </c>
    </row>
    <row r="17" spans="1:5" x14ac:dyDescent="0.45">
      <c r="A17" s="8">
        <v>45689</v>
      </c>
      <c r="B17" s="6" t="s">
        <v>4</v>
      </c>
      <c r="C17" s="6">
        <v>1000</v>
      </c>
      <c r="D17" s="9">
        <f>VLOOKUP(テーブル4[[#This Row],[ポイントサイト]],テーブル5[],2,FALSE)</f>
        <v>1</v>
      </c>
      <c r="E17" s="10">
        <f>テーブル4[[#This Row],[ポイント]]*テーブル4[[#This Row],[レート]]</f>
        <v>1000</v>
      </c>
    </row>
    <row r="18" spans="1:5" x14ac:dyDescent="0.45">
      <c r="A18" s="8">
        <v>45748</v>
      </c>
      <c r="B18" s="6" t="s">
        <v>3</v>
      </c>
      <c r="C18" s="6">
        <v>10000</v>
      </c>
      <c r="D18" s="9">
        <f>VLOOKUP(テーブル4[[#This Row],[ポイントサイト]],テーブル5[],2,FALSE)</f>
        <v>0.5</v>
      </c>
      <c r="E18" s="10">
        <f>テーブル4[[#This Row],[ポイント]]*テーブル4[[#This Row],[レート]]</f>
        <v>5000</v>
      </c>
    </row>
    <row r="19" spans="1:5" x14ac:dyDescent="0.45">
      <c r="A19" s="8">
        <v>45748</v>
      </c>
      <c r="B19" s="6" t="s">
        <v>4</v>
      </c>
      <c r="C19" s="6">
        <v>1000</v>
      </c>
      <c r="D19" s="9">
        <f>VLOOKUP(テーブル4[[#This Row],[ポイントサイト]],テーブル5[],2,FALSE)</f>
        <v>1</v>
      </c>
      <c r="E19" s="10">
        <f>テーブル4[[#This Row],[ポイント]]*テーブル4[[#This Row],[レート]]</f>
        <v>1000</v>
      </c>
    </row>
    <row r="20" spans="1:5" x14ac:dyDescent="0.45">
      <c r="A20" s="11">
        <v>45748</v>
      </c>
      <c r="B20" s="12" t="s">
        <v>5</v>
      </c>
      <c r="C20" s="12">
        <v>130000</v>
      </c>
      <c r="D20" s="13">
        <f>VLOOKUP(テーブル4[[#This Row],[ポイントサイト]],テーブル5[],2,FALSE)</f>
        <v>8.3333333333333332E-3</v>
      </c>
      <c r="E20" s="14">
        <f>テーブル4[[#This Row],[ポイント]]*テーブル4[[#This Row],[レート]]</f>
        <v>1083.3333333333333</v>
      </c>
    </row>
  </sheetData>
  <phoneticPr fontId="2"/>
  <dataValidations disablePrompts="1" count="1">
    <dataValidation type="list" allowBlank="1" showInputMessage="1" showErrorMessage="1" sqref="B5:B20" xr:uid="{5E72814D-D40D-4A72-AFC5-CC9CB64D489C}">
      <formula1>$G$5:$G$8</formula1>
    </dataValidation>
  </dataValidations>
  <pageMargins left="0.7" right="0.7" top="0.75" bottom="0.75" header="0.3" footer="0.3"/>
  <pageSetup paperSize="9" orientation="portrait" horizontalDpi="4294967293" verticalDpi="0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2025-05-25T03:41:25Z</dcterms:created>
  <dcterms:modified xsi:type="dcterms:W3CDTF">2025-05-25T03:41:39Z</dcterms:modified>
</cp:coreProperties>
</file>